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EB3475A5-99B6-40EB-82E2-1493E2B446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e ja reovee prognoos" sheetId="3" r:id="rId1"/>
  </sheets>
  <calcPr calcId="191029"/>
</workbook>
</file>

<file path=xl/calcChain.xml><?xml version="1.0" encoding="utf-8"?>
<calcChain xmlns="http://schemas.openxmlformats.org/spreadsheetml/2006/main">
  <c r="E24" i="3" l="1"/>
  <c r="E7" i="3"/>
  <c r="E18" i="3" l="1"/>
  <c r="E5" i="3"/>
  <c r="F24" i="3"/>
  <c r="E25" i="3"/>
  <c r="F7" i="3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F18" i="3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G5" i="3"/>
  <c r="H5" i="3" s="1"/>
  <c r="I5" i="3" s="1"/>
  <c r="J5" i="3" s="1"/>
  <c r="K5" i="3" s="1"/>
  <c r="L5" i="3" s="1"/>
  <c r="M5" i="3" s="1"/>
  <c r="N5" i="3" s="1"/>
  <c r="O5" i="3" s="1"/>
  <c r="P5" i="3" s="1"/>
  <c r="Q5" i="3" s="1"/>
  <c r="F5" i="3"/>
  <c r="C25" i="3"/>
  <c r="D25" i="3"/>
  <c r="C21" i="3"/>
  <c r="C22" i="3"/>
  <c r="C9" i="3"/>
  <c r="C11" i="3"/>
  <c r="C6" i="3"/>
  <c r="C19" i="3"/>
  <c r="D21" i="3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G24" i="3" l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F25" i="3"/>
  <c r="D22" i="3"/>
  <c r="E20" i="3"/>
  <c r="E22" i="3" s="1"/>
  <c r="F20" i="3"/>
  <c r="F22" i="3" s="1"/>
  <c r="G25" i="3" l="1"/>
  <c r="H25" i="3"/>
  <c r="G20" i="3"/>
  <c r="G22" i="3" s="1"/>
  <c r="D11" i="3"/>
  <c r="D9" i="3" s="1"/>
  <c r="I25" i="3" l="1"/>
  <c r="H20" i="3"/>
  <c r="H22" i="3" s="1"/>
  <c r="F16" i="3"/>
  <c r="G16" i="3"/>
  <c r="H16" i="3"/>
  <c r="I16" i="3"/>
  <c r="J16" i="3"/>
  <c r="K16" i="3"/>
  <c r="L16" i="3"/>
  <c r="M16" i="3"/>
  <c r="N16" i="3"/>
  <c r="O16" i="3"/>
  <c r="P16" i="3"/>
  <c r="Q16" i="3"/>
  <c r="E16" i="3"/>
  <c r="E8" i="3"/>
  <c r="J25" i="3" l="1"/>
  <c r="I20" i="3"/>
  <c r="I22" i="3" s="1"/>
  <c r="F8" i="3"/>
  <c r="E11" i="3"/>
  <c r="E9" i="3" s="1"/>
  <c r="K25" i="3" l="1"/>
  <c r="J20" i="3"/>
  <c r="J22" i="3" s="1"/>
  <c r="G8" i="3"/>
  <c r="F11" i="3"/>
  <c r="F9" i="3" s="1"/>
  <c r="E17" i="3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D15" i="3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L25" i="3" l="1"/>
  <c r="K20" i="3"/>
  <c r="K22" i="3" s="1"/>
  <c r="H8" i="3"/>
  <c r="G11" i="3"/>
  <c r="G9" i="3" s="1"/>
  <c r="E4" i="3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D6" i="3"/>
  <c r="M25" i="3" l="1"/>
  <c r="L20" i="3"/>
  <c r="L22" i="3" s="1"/>
  <c r="I8" i="3"/>
  <c r="H11" i="3"/>
  <c r="H9" i="3" s="1"/>
  <c r="E6" i="3"/>
  <c r="N25" i="3" l="1"/>
  <c r="M20" i="3"/>
  <c r="M22" i="3" s="1"/>
  <c r="J8" i="3"/>
  <c r="I11" i="3"/>
  <c r="I9" i="3" s="1"/>
  <c r="F6" i="3"/>
  <c r="D19" i="3"/>
  <c r="O25" i="3" l="1"/>
  <c r="N20" i="3"/>
  <c r="N22" i="3" s="1"/>
  <c r="K8" i="3"/>
  <c r="J11" i="3"/>
  <c r="J9" i="3" s="1"/>
  <c r="G6" i="3"/>
  <c r="P25" i="3" l="1"/>
  <c r="O20" i="3"/>
  <c r="O22" i="3" s="1"/>
  <c r="L8" i="3"/>
  <c r="K11" i="3"/>
  <c r="K9" i="3" s="1"/>
  <c r="H6" i="3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P20" i="3" l="1"/>
  <c r="P22" i="3" s="1"/>
  <c r="M8" i="3"/>
  <c r="L11" i="3"/>
  <c r="L9" i="3" s="1"/>
  <c r="I6" i="3"/>
  <c r="Q20" i="3" l="1"/>
  <c r="Q22" i="3" s="1"/>
  <c r="Q25" i="3"/>
  <c r="N8" i="3"/>
  <c r="M11" i="3"/>
  <c r="M9" i="3" s="1"/>
  <c r="J6" i="3"/>
  <c r="O8" i="3" l="1"/>
  <c r="N11" i="3"/>
  <c r="N9" i="3" s="1"/>
  <c r="K6" i="3"/>
  <c r="P8" i="3" l="1"/>
  <c r="O11" i="3"/>
  <c r="O9" i="3" s="1"/>
  <c r="L6" i="3"/>
  <c r="Q8" i="3" l="1"/>
  <c r="Q11" i="3" s="1"/>
  <c r="Q9" i="3" s="1"/>
  <c r="P11" i="3"/>
  <c r="P9" i="3" s="1"/>
  <c r="M6" i="3"/>
  <c r="N6" i="3" l="1"/>
  <c r="O6" i="3" l="1"/>
  <c r="P6" i="3" l="1"/>
  <c r="Q6" i="3" l="1"/>
  <c r="N19" i="3" l="1"/>
  <c r="I19" i="3"/>
  <c r="G19" i="3"/>
  <c r="M19" i="3"/>
  <c r="L19" i="3"/>
  <c r="H19" i="3"/>
  <c r="P19" i="3"/>
  <c r="F19" i="3"/>
  <c r="O19" i="3"/>
  <c r="J19" i="3"/>
  <c r="Q19" i="3"/>
  <c r="E19" i="3"/>
  <c r="K19" i="3"/>
</calcChain>
</file>

<file path=xl/sharedStrings.xml><?xml version="1.0" encoding="utf-8"?>
<sst xmlns="http://schemas.openxmlformats.org/spreadsheetml/2006/main" count="55" uniqueCount="23">
  <si>
    <t>rahvastikumuuduskoef.</t>
  </si>
  <si>
    <t>aasta</t>
  </si>
  <si>
    <t>baasaasta</t>
  </si>
  <si>
    <t>prognoos</t>
  </si>
  <si>
    <t>VEEVARUSTUSEGA ASULATE ELANIKUD</t>
  </si>
  <si>
    <t>VEEVARUSTUSEGA ASULATE VEETARBIJAD</t>
  </si>
  <si>
    <t>KESKMINE LIITUMISMÄÄR ASULATES</t>
  </si>
  <si>
    <t>Piirkonna keskmine ühiktarbimine</t>
  </si>
  <si>
    <t>REOVEEPUHASTUSTEENUSE MÜÜGIMAHT KOKKU (M³)</t>
  </si>
  <si>
    <t>VEEVARUSTUSEGA ASULATE REOVEETARBIJAD</t>
  </si>
  <si>
    <t>INFILTRATSIOONI MÄÄR (%)</t>
  </si>
  <si>
    <r>
      <t>ASULATE REOVESI REOVEEPUHASTEISSE (M</t>
    </r>
    <r>
      <rPr>
        <b/>
        <sz val="11"/>
        <color theme="1"/>
        <rFont val="Calibri"/>
        <family val="2"/>
        <charset val="186"/>
      </rPr>
      <t>³)</t>
    </r>
  </si>
  <si>
    <t>REOVEESÜSTEEMIGA ASULATE ELANIKUD</t>
  </si>
  <si>
    <r>
      <t>VEEMÜÜK TEENINDUSPIIRKONNNAS (M</t>
    </r>
    <r>
      <rPr>
        <b/>
        <sz val="11"/>
        <color theme="1"/>
        <rFont val="Calibri"/>
        <family val="2"/>
      </rPr>
      <t>³)</t>
    </r>
  </si>
  <si>
    <t>VEETOODANG KOKKU (M³)</t>
  </si>
  <si>
    <r>
      <t>MÜÜGIVÄLINE VESI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charset val="186"/>
        <scheme val="minor"/>
      </rPr>
      <t>)</t>
    </r>
  </si>
  <si>
    <t>MÜÜGIVÄLISE VEE MÄÄR (%)</t>
  </si>
  <si>
    <t>´</t>
  </si>
  <si>
    <r>
      <t>INFILTRATSIOONIVESI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charset val="186"/>
        <scheme val="minor"/>
      </rPr>
      <t>)</t>
    </r>
  </si>
  <si>
    <t>RAMSI VK TEENUSPIIRKONDADE VEETEENUSE TARBIMINE JA TOOTMINE</t>
  </si>
  <si>
    <t>RAMSI VK TEENUSPIIRKONDADE REOVEETEENUSE TARBIMINE JA TOOTMINE</t>
  </si>
  <si>
    <t>sh I tariifigrupp</t>
  </si>
  <si>
    <t>sh II tariifigrupp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</si>
</sst>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9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3" fillId="0" borderId="1" xfId="2" applyFont="1" applyBorder="1" applyAlignment="1">
      <alignment horizontal="center"/>
    </xf>
    <xf numFmtId="9" fontId="3" fillId="0" borderId="1" xfId="2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2" fontId="0" fillId="0" borderId="0" xfId="0" applyNumberFormat="1"/>
    <xf numFmtId="0" fontId="5" fillId="0" borderId="1" xfId="0" applyFont="1" applyBorder="1" applyAlignment="1">
      <alignment horizontal="center"/>
    </xf>
  </cellXfs>
  <cellStyles count="3">
    <cellStyle name="Normaallaad" xfId="0" builtinId="0"/>
    <cellStyle name="Normal 2" xfId="1" xr:uid="{00000000-0005-0000-0000-000001000000}"/>
    <cellStyle name="Prots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abSelected="1" topLeftCell="B7" workbookViewId="0">
      <selection activeCell="F28" sqref="F28"/>
    </sheetView>
  </sheetViews>
  <sheetFormatPr defaultRowHeight="14.4" x14ac:dyDescent="0.3"/>
  <cols>
    <col min="1" max="1" width="24.88671875" customWidth="1"/>
    <col min="2" max="2" width="47.6640625" customWidth="1"/>
    <col min="3" max="3" width="9.33203125" customWidth="1"/>
    <col min="4" max="4" width="9.6640625" customWidth="1"/>
    <col min="18" max="18" width="20.88671875" customWidth="1"/>
  </cols>
  <sheetData>
    <row r="1" spans="1:18" x14ac:dyDescent="0.3">
      <c r="A1" s="24" t="s">
        <v>19</v>
      </c>
      <c r="B1" s="24"/>
      <c r="C1" s="16" t="s">
        <v>2</v>
      </c>
      <c r="D1" s="9" t="s">
        <v>2</v>
      </c>
      <c r="E1" s="3" t="s">
        <v>3</v>
      </c>
      <c r="F1" s="3" t="s">
        <v>3</v>
      </c>
      <c r="G1" s="3" t="s">
        <v>3</v>
      </c>
      <c r="H1" s="3" t="s">
        <v>3</v>
      </c>
      <c r="I1" s="3" t="s">
        <v>3</v>
      </c>
      <c r="J1" s="3" t="s">
        <v>3</v>
      </c>
      <c r="K1" s="3" t="s">
        <v>3</v>
      </c>
      <c r="L1" s="3" t="s">
        <v>3</v>
      </c>
      <c r="M1" s="3" t="s">
        <v>3</v>
      </c>
      <c r="N1" s="3" t="s">
        <v>3</v>
      </c>
      <c r="O1" s="3" t="s">
        <v>3</v>
      </c>
      <c r="P1" s="3" t="s">
        <v>3</v>
      </c>
      <c r="Q1" s="3" t="s">
        <v>3</v>
      </c>
      <c r="R1" s="1"/>
    </row>
    <row r="2" spans="1:18" x14ac:dyDescent="0.3">
      <c r="A2" s="2"/>
      <c r="B2" s="3" t="s">
        <v>1</v>
      </c>
      <c r="C2" s="17">
        <v>2023</v>
      </c>
      <c r="D2" s="17">
        <f>C2+1</f>
        <v>2024</v>
      </c>
      <c r="E2" s="7">
        <f t="shared" ref="E2:Q2" si="0">D2+1</f>
        <v>2025</v>
      </c>
      <c r="F2" s="7">
        <f t="shared" si="0"/>
        <v>2026</v>
      </c>
      <c r="G2" s="7">
        <f t="shared" si="0"/>
        <v>2027</v>
      </c>
      <c r="H2" s="7">
        <f t="shared" si="0"/>
        <v>2028</v>
      </c>
      <c r="I2" s="7">
        <f t="shared" si="0"/>
        <v>2029</v>
      </c>
      <c r="J2" s="7">
        <f t="shared" si="0"/>
        <v>2030</v>
      </c>
      <c r="K2" s="7">
        <f t="shared" si="0"/>
        <v>2031</v>
      </c>
      <c r="L2" s="7">
        <f t="shared" si="0"/>
        <v>2032</v>
      </c>
      <c r="M2" s="7">
        <f t="shared" si="0"/>
        <v>2033</v>
      </c>
      <c r="N2" s="7">
        <f t="shared" si="0"/>
        <v>2034</v>
      </c>
      <c r="O2" s="7">
        <f t="shared" si="0"/>
        <v>2035</v>
      </c>
      <c r="P2" s="7">
        <f t="shared" si="0"/>
        <v>2036</v>
      </c>
      <c r="Q2" s="7">
        <f t="shared" si="0"/>
        <v>2037</v>
      </c>
      <c r="R2" s="1"/>
    </row>
    <row r="3" spans="1:18" x14ac:dyDescent="0.3">
      <c r="A3" s="5"/>
      <c r="B3" s="3" t="s">
        <v>0</v>
      </c>
      <c r="C3" s="18">
        <v>1</v>
      </c>
      <c r="D3" s="18">
        <v>1</v>
      </c>
      <c r="E3" s="13">
        <v>0.9952133148892256</v>
      </c>
      <c r="F3" s="13">
        <v>0.99369001654715938</v>
      </c>
      <c r="G3" s="13">
        <v>0.99364994782299787</v>
      </c>
      <c r="H3" s="13">
        <v>0.99358702209907712</v>
      </c>
      <c r="I3" s="13">
        <v>0.99365807583322086</v>
      </c>
      <c r="J3" s="13">
        <v>0.99388919065725145</v>
      </c>
      <c r="K3" s="13">
        <v>0.9939427061984788</v>
      </c>
      <c r="L3" s="13">
        <v>0.99420362903225812</v>
      </c>
      <c r="M3" s="13">
        <v>0.9942850558820141</v>
      </c>
      <c r="N3" s="13">
        <v>0.99434491389899649</v>
      </c>
      <c r="O3" s="13">
        <v>0.99449921916882267</v>
      </c>
      <c r="P3" s="13">
        <v>0.99453910516324096</v>
      </c>
      <c r="Q3" s="13">
        <v>0.99453268605363621</v>
      </c>
      <c r="R3" s="1"/>
    </row>
    <row r="4" spans="1:18" x14ac:dyDescent="0.3">
      <c r="A4" s="2"/>
      <c r="B4" s="5" t="s">
        <v>4</v>
      </c>
      <c r="C4" s="6">
        <v>5537</v>
      </c>
      <c r="D4" s="6">
        <v>5515</v>
      </c>
      <c r="E4" s="4">
        <f>D4*E3</f>
        <v>5488.601431614079</v>
      </c>
      <c r="F4" s="4">
        <f t="shared" ref="F4:Q4" si="1">E4*F3</f>
        <v>5453.9684474013566</v>
      </c>
      <c r="G4" s="4">
        <f t="shared" si="1"/>
        <v>5419.335463188635</v>
      </c>
      <c r="H4" s="4">
        <f t="shared" si="1"/>
        <v>5384.5813846255187</v>
      </c>
      <c r="I4" s="4">
        <f t="shared" si="1"/>
        <v>5350.4327778143734</v>
      </c>
      <c r="J4" s="4">
        <f t="shared" si="1"/>
        <v>5317.7373032079577</v>
      </c>
      <c r="K4" s="4">
        <f t="shared" si="1"/>
        <v>5285.5262060031182</v>
      </c>
      <c r="L4" s="4">
        <f t="shared" si="1"/>
        <v>5254.8893353534031</v>
      </c>
      <c r="M4" s="4">
        <f t="shared" si="1"/>
        <v>5224.8579364556581</v>
      </c>
      <c r="N4" s="4">
        <f t="shared" si="1"/>
        <v>5195.3109149594902</v>
      </c>
      <c r="O4" s="4">
        <f t="shared" si="1"/>
        <v>5166.7326482664748</v>
      </c>
      <c r="P4" s="4">
        <f t="shared" si="1"/>
        <v>5138.5176646246418</v>
      </c>
      <c r="Q4" s="4">
        <f t="shared" si="1"/>
        <v>5110.4237753332027</v>
      </c>
      <c r="R4" s="1"/>
    </row>
    <row r="5" spans="1:18" x14ac:dyDescent="0.3">
      <c r="A5" s="2"/>
      <c r="B5" s="5" t="s">
        <v>5</v>
      </c>
      <c r="C5" s="6">
        <v>4163</v>
      </c>
      <c r="D5" s="6">
        <v>4283</v>
      </c>
      <c r="E5" s="4">
        <f>D5*E3+30</f>
        <v>4292.4986276705531</v>
      </c>
      <c r="F5" s="4">
        <f t="shared" ref="F5:K5" si="2">E5*F3+20</f>
        <v>4285.4130323586105</v>
      </c>
      <c r="G5" s="4">
        <f t="shared" si="2"/>
        <v>4278.2004360031287</v>
      </c>
      <c r="H5" s="4">
        <f t="shared" si="2"/>
        <v>4270.7644311513222</v>
      </c>
      <c r="I5" s="4">
        <f t="shared" si="2"/>
        <v>4263.6795669947833</v>
      </c>
      <c r="J5" s="4">
        <f t="shared" si="2"/>
        <v>4257.6250340623055</v>
      </c>
      <c r="K5" s="4">
        <f t="shared" si="2"/>
        <v>4251.835348334278</v>
      </c>
      <c r="L5" s="4">
        <f t="shared" ref="L5:Q5" si="3">K5*L3+20</f>
        <v>4247.1901333615742</v>
      </c>
      <c r="M5" s="4">
        <f t="shared" si="3"/>
        <v>4242.9176790909514</v>
      </c>
      <c r="N5" s="4">
        <f t="shared" si="3"/>
        <v>4238.9236142962218</v>
      </c>
      <c r="O5" s="4">
        <f t="shared" si="3"/>
        <v>4235.6062245338762</v>
      </c>
      <c r="P5" s="4">
        <f t="shared" si="3"/>
        <v>4232.4760243717747</v>
      </c>
      <c r="Q5" s="4">
        <f t="shared" si="3"/>
        <v>4229.3357491760762</v>
      </c>
      <c r="R5" s="1"/>
    </row>
    <row r="6" spans="1:18" x14ac:dyDescent="0.3">
      <c r="A6" s="2"/>
      <c r="B6" s="5" t="s">
        <v>6</v>
      </c>
      <c r="C6" s="12">
        <f>C5/C4</f>
        <v>0.75185118295105657</v>
      </c>
      <c r="D6" s="12">
        <f>D5/D4</f>
        <v>0.7766092475067996</v>
      </c>
      <c r="E6" s="14">
        <f t="shared" ref="E6:Q6" si="4">E5/E4</f>
        <v>0.7820751208032648</v>
      </c>
      <c r="F6" s="14">
        <f t="shared" si="4"/>
        <v>0.78574217538799185</v>
      </c>
      <c r="G6" s="14">
        <f t="shared" si="4"/>
        <v>0.78943266477287166</v>
      </c>
      <c r="H6" s="14">
        <f t="shared" si="4"/>
        <v>0.79314697394035971</v>
      </c>
      <c r="I6" s="14">
        <f t="shared" si="4"/>
        <v>0.79688498931790641</v>
      </c>
      <c r="J6" s="14">
        <f t="shared" si="4"/>
        <v>0.80064598743790283</v>
      </c>
      <c r="K6" s="14">
        <f t="shared" si="4"/>
        <v>0.80442990586352414</v>
      </c>
      <c r="L6" s="14">
        <f t="shared" si="4"/>
        <v>0.80823588515702605</v>
      </c>
      <c r="M6" s="14">
        <f t="shared" si="4"/>
        <v>0.81206374042950213</v>
      </c>
      <c r="N6" s="14">
        <f t="shared" si="4"/>
        <v>0.81591336566413641</v>
      </c>
      <c r="O6" s="14">
        <f t="shared" si="4"/>
        <v>0.81978428397199787</v>
      </c>
      <c r="P6" s="14">
        <f t="shared" si="4"/>
        <v>0.82367645702760239</v>
      </c>
      <c r="Q6" s="14">
        <f t="shared" si="4"/>
        <v>0.82759002679779159</v>
      </c>
      <c r="R6" s="1"/>
    </row>
    <row r="7" spans="1:18" x14ac:dyDescent="0.3">
      <c r="A7" s="2" t="s">
        <v>17</v>
      </c>
      <c r="B7" s="5" t="s">
        <v>13</v>
      </c>
      <c r="C7" s="22">
        <v>146221</v>
      </c>
      <c r="D7" s="10">
        <v>149711</v>
      </c>
      <c r="E7" s="4">
        <f>D7*E3+30*50*365/1000</f>
        <v>149541.88058538086</v>
      </c>
      <c r="F7" s="4">
        <f>E7*F3+20*50*365/1000</f>
        <v>148963.27379338045</v>
      </c>
      <c r="G7" s="4">
        <f t="shared" ref="G7:Q7" si="5">F7*G3+20*50*365/1000</f>
        <v>148382.34923233543</v>
      </c>
      <c r="H7" s="4">
        <f t="shared" si="5"/>
        <v>147795.77650582144</v>
      </c>
      <c r="I7" s="4">
        <f t="shared" si="5"/>
        <v>147223.46689905127</v>
      </c>
      <c r="J7" s="4">
        <f t="shared" si="5"/>
        <v>146688.81236205273</v>
      </c>
      <c r="K7" s="4">
        <f t="shared" si="5"/>
        <v>146165.27512817955</v>
      </c>
      <c r="L7" s="4">
        <f t="shared" si="5"/>
        <v>145683.04697093458</v>
      </c>
      <c r="M7" s="4">
        <f t="shared" si="5"/>
        <v>145215.47649855778</v>
      </c>
      <c r="N7" s="4">
        <f t="shared" si="5"/>
        <v>144759.27047576019</v>
      </c>
      <c r="O7" s="4">
        <f t="shared" si="5"/>
        <v>144327.98145559191</v>
      </c>
      <c r="P7" s="4">
        <f t="shared" si="5"/>
        <v>143904.82152686123</v>
      </c>
      <c r="Q7" s="4">
        <f t="shared" si="5"/>
        <v>143483.04868917842</v>
      </c>
      <c r="R7" s="1"/>
    </row>
    <row r="8" spans="1:18" ht="16.8" customHeight="1" x14ac:dyDescent="0.3">
      <c r="A8" s="2"/>
      <c r="B8" s="11" t="s">
        <v>16</v>
      </c>
      <c r="C8" s="8">
        <v>8.4000000000000005E-2</v>
      </c>
      <c r="D8" s="8">
        <v>8.3699999999999997E-2</v>
      </c>
      <c r="E8" s="15">
        <f>D8</f>
        <v>8.3699999999999997E-2</v>
      </c>
      <c r="F8" s="15">
        <f t="shared" ref="F8:Q8" si="6">E8</f>
        <v>8.3699999999999997E-2</v>
      </c>
      <c r="G8" s="15">
        <f t="shared" si="6"/>
        <v>8.3699999999999997E-2</v>
      </c>
      <c r="H8" s="15">
        <f t="shared" si="6"/>
        <v>8.3699999999999997E-2</v>
      </c>
      <c r="I8" s="15">
        <f t="shared" si="6"/>
        <v>8.3699999999999997E-2</v>
      </c>
      <c r="J8" s="15">
        <f t="shared" si="6"/>
        <v>8.3699999999999997E-2</v>
      </c>
      <c r="K8" s="15">
        <f t="shared" si="6"/>
        <v>8.3699999999999997E-2</v>
      </c>
      <c r="L8" s="15">
        <f t="shared" si="6"/>
        <v>8.3699999999999997E-2</v>
      </c>
      <c r="M8" s="15">
        <f t="shared" si="6"/>
        <v>8.3699999999999997E-2</v>
      </c>
      <c r="N8" s="15">
        <f t="shared" si="6"/>
        <v>8.3699999999999997E-2</v>
      </c>
      <c r="O8" s="15">
        <f t="shared" si="6"/>
        <v>8.3699999999999997E-2</v>
      </c>
      <c r="P8" s="15">
        <f t="shared" si="6"/>
        <v>8.3699999999999997E-2</v>
      </c>
      <c r="Q8" s="15">
        <f t="shared" si="6"/>
        <v>8.3699999999999997E-2</v>
      </c>
      <c r="R8" s="1"/>
    </row>
    <row r="9" spans="1:18" ht="16.8" customHeight="1" x14ac:dyDescent="0.3">
      <c r="A9" s="2"/>
      <c r="B9" s="11" t="s">
        <v>15</v>
      </c>
      <c r="C9" s="20">
        <f>C11-C7</f>
        <v>13408.912663755444</v>
      </c>
      <c r="D9" s="20">
        <f>D11-D7</f>
        <v>13675.445487285819</v>
      </c>
      <c r="E9" s="21">
        <f t="shared" ref="E9:Q9" si="7">E11-E7</f>
        <v>13659.997167954134</v>
      </c>
      <c r="F9" s="21">
        <f t="shared" si="7"/>
        <v>13607.143966502161</v>
      </c>
      <c r="G9" s="21">
        <f t="shared" si="7"/>
        <v>13554.079046978586</v>
      </c>
      <c r="H9" s="21">
        <f t="shared" si="7"/>
        <v>13500.498192226631</v>
      </c>
      <c r="I9" s="21">
        <f t="shared" si="7"/>
        <v>13448.220211121457</v>
      </c>
      <c r="J9" s="21">
        <f t="shared" si="7"/>
        <v>13399.381856055668</v>
      </c>
      <c r="K9" s="21">
        <f t="shared" si="7"/>
        <v>13351.559018038446</v>
      </c>
      <c r="L9" s="21">
        <f t="shared" si="7"/>
        <v>13307.509583615873</v>
      </c>
      <c r="M9" s="21">
        <f t="shared" si="7"/>
        <v>13264.799064639636</v>
      </c>
      <c r="N9" s="21">
        <f t="shared" si="7"/>
        <v>13223.126638460264</v>
      </c>
      <c r="O9" s="21">
        <f t="shared" si="7"/>
        <v>13183.730271562847</v>
      </c>
      <c r="P9" s="21">
        <f t="shared" si="7"/>
        <v>13145.076461637334</v>
      </c>
      <c r="Q9" s="21">
        <f t="shared" si="7"/>
        <v>13106.549356416275</v>
      </c>
      <c r="R9" s="1"/>
    </row>
    <row r="10" spans="1:18" x14ac:dyDescent="0.3">
      <c r="A10" s="2"/>
      <c r="B10" s="9" t="s">
        <v>7</v>
      </c>
      <c r="C10" s="19">
        <v>70</v>
      </c>
      <c r="D10" s="19">
        <v>70</v>
      </c>
      <c r="E10" s="19">
        <v>70</v>
      </c>
      <c r="F10" s="19">
        <v>70</v>
      </c>
      <c r="G10" s="19">
        <v>70</v>
      </c>
      <c r="H10" s="19">
        <v>70</v>
      </c>
      <c r="I10" s="19">
        <v>70</v>
      </c>
      <c r="J10" s="19">
        <v>70</v>
      </c>
      <c r="K10" s="19">
        <v>70</v>
      </c>
      <c r="L10" s="19">
        <v>70</v>
      </c>
      <c r="M10" s="19">
        <v>70</v>
      </c>
      <c r="N10" s="19">
        <v>70</v>
      </c>
      <c r="O10" s="19">
        <v>70</v>
      </c>
      <c r="P10" s="19">
        <v>70</v>
      </c>
      <c r="Q10" s="19">
        <v>70</v>
      </c>
      <c r="R10" s="1"/>
    </row>
    <row r="11" spans="1:18" x14ac:dyDescent="0.3">
      <c r="A11" s="2"/>
      <c r="B11" s="9" t="s">
        <v>14</v>
      </c>
      <c r="C11" s="10">
        <f>C7/(1-C8)</f>
        <v>159629.91266375544</v>
      </c>
      <c r="D11" s="10">
        <f>D7/(1-D8)</f>
        <v>163386.44548728582</v>
      </c>
      <c r="E11" s="4">
        <f>E7/(1-E8)</f>
        <v>163201.87775333499</v>
      </c>
      <c r="F11" s="4">
        <f t="shared" ref="F11:Q11" si="8">F7/(1-F8)</f>
        <v>162570.41775988261</v>
      </c>
      <c r="G11" s="4">
        <f t="shared" si="8"/>
        <v>161936.42827931402</v>
      </c>
      <c r="H11" s="4">
        <f t="shared" si="8"/>
        <v>161296.27469804807</v>
      </c>
      <c r="I11" s="4">
        <f t="shared" si="8"/>
        <v>160671.68711017273</v>
      </c>
      <c r="J11" s="4">
        <f t="shared" si="8"/>
        <v>160088.1942181084</v>
      </c>
      <c r="K11" s="4">
        <f t="shared" si="8"/>
        <v>159516.834146218</v>
      </c>
      <c r="L11" s="4">
        <f t="shared" si="8"/>
        <v>158990.55655455045</v>
      </c>
      <c r="M11" s="4">
        <f t="shared" si="8"/>
        <v>158480.27556319741</v>
      </c>
      <c r="N11" s="4">
        <f t="shared" si="8"/>
        <v>157982.39711422045</v>
      </c>
      <c r="O11" s="4">
        <f t="shared" si="8"/>
        <v>157511.71172715476</v>
      </c>
      <c r="P11" s="4">
        <f t="shared" si="8"/>
        <v>157049.89798849856</v>
      </c>
      <c r="Q11" s="4">
        <f t="shared" si="8"/>
        <v>156589.5980455947</v>
      </c>
      <c r="R11" s="1"/>
    </row>
    <row r="12" spans="1:18" x14ac:dyDescent="0.3">
      <c r="D12" s="23"/>
    </row>
    <row r="14" spans="1:18" x14ac:dyDescent="0.3">
      <c r="A14" s="24" t="s">
        <v>20</v>
      </c>
      <c r="B14" s="24"/>
      <c r="C14" s="16" t="s">
        <v>2</v>
      </c>
      <c r="D14" s="9" t="s">
        <v>2</v>
      </c>
      <c r="E14" s="3" t="s">
        <v>3</v>
      </c>
      <c r="F14" s="3" t="s">
        <v>3</v>
      </c>
      <c r="G14" s="3" t="s">
        <v>3</v>
      </c>
      <c r="H14" s="3" t="s">
        <v>3</v>
      </c>
      <c r="I14" s="3" t="s">
        <v>3</v>
      </c>
      <c r="J14" s="3" t="s">
        <v>3</v>
      </c>
      <c r="K14" s="3" t="s">
        <v>3</v>
      </c>
      <c r="L14" s="3" t="s">
        <v>3</v>
      </c>
      <c r="M14" s="3" t="s">
        <v>3</v>
      </c>
      <c r="N14" s="3" t="s">
        <v>3</v>
      </c>
      <c r="O14" s="3" t="s">
        <v>3</v>
      </c>
      <c r="P14" s="3" t="s">
        <v>3</v>
      </c>
      <c r="Q14" s="3" t="s">
        <v>3</v>
      </c>
    </row>
    <row r="15" spans="1:18" x14ac:dyDescent="0.3">
      <c r="A15" s="2"/>
      <c r="B15" s="3" t="s">
        <v>1</v>
      </c>
      <c r="C15" s="17">
        <v>2023</v>
      </c>
      <c r="D15" s="17">
        <f>C15+1</f>
        <v>2024</v>
      </c>
      <c r="E15" s="7">
        <f t="shared" ref="E15" si="9">D15+1</f>
        <v>2025</v>
      </c>
      <c r="F15" s="7">
        <f t="shared" ref="F15" si="10">E15+1</f>
        <v>2026</v>
      </c>
      <c r="G15" s="7">
        <f t="shared" ref="G15" si="11">F15+1</f>
        <v>2027</v>
      </c>
      <c r="H15" s="7">
        <f t="shared" ref="H15" si="12">G15+1</f>
        <v>2028</v>
      </c>
      <c r="I15" s="7">
        <f t="shared" ref="I15" si="13">H15+1</f>
        <v>2029</v>
      </c>
      <c r="J15" s="7">
        <f t="shared" ref="J15" si="14">I15+1</f>
        <v>2030</v>
      </c>
      <c r="K15" s="7">
        <f t="shared" ref="K15" si="15">J15+1</f>
        <v>2031</v>
      </c>
      <c r="L15" s="7">
        <f t="shared" ref="L15" si="16">K15+1</f>
        <v>2032</v>
      </c>
      <c r="M15" s="7">
        <f t="shared" ref="M15" si="17">L15+1</f>
        <v>2033</v>
      </c>
      <c r="N15" s="7">
        <f t="shared" ref="N15" si="18">M15+1</f>
        <v>2034</v>
      </c>
      <c r="O15" s="7">
        <f t="shared" ref="O15" si="19">N15+1</f>
        <v>2035</v>
      </c>
      <c r="P15" s="7">
        <f t="shared" ref="P15" si="20">O15+1</f>
        <v>2036</v>
      </c>
      <c r="Q15" s="7">
        <f t="shared" ref="Q15" si="21">P15+1</f>
        <v>2037</v>
      </c>
    </row>
    <row r="16" spans="1:18" x14ac:dyDescent="0.3">
      <c r="A16" s="5"/>
      <c r="B16" s="3" t="s">
        <v>0</v>
      </c>
      <c r="C16" s="18">
        <v>1</v>
      </c>
      <c r="D16" s="18">
        <v>1</v>
      </c>
      <c r="E16" s="13">
        <f t="shared" ref="E16:Q16" si="22">E3</f>
        <v>0.9952133148892256</v>
      </c>
      <c r="F16" s="13">
        <f t="shared" si="22"/>
        <v>0.99369001654715938</v>
      </c>
      <c r="G16" s="13">
        <f t="shared" si="22"/>
        <v>0.99364994782299787</v>
      </c>
      <c r="H16" s="13">
        <f t="shared" si="22"/>
        <v>0.99358702209907712</v>
      </c>
      <c r="I16" s="13">
        <f t="shared" si="22"/>
        <v>0.99365807583322086</v>
      </c>
      <c r="J16" s="13">
        <f t="shared" si="22"/>
        <v>0.99388919065725145</v>
      </c>
      <c r="K16" s="13">
        <f t="shared" si="22"/>
        <v>0.9939427061984788</v>
      </c>
      <c r="L16" s="13">
        <f t="shared" si="22"/>
        <v>0.99420362903225812</v>
      </c>
      <c r="M16" s="13">
        <f t="shared" si="22"/>
        <v>0.9942850558820141</v>
      </c>
      <c r="N16" s="13">
        <f t="shared" si="22"/>
        <v>0.99434491389899649</v>
      </c>
      <c r="O16" s="13">
        <f t="shared" si="22"/>
        <v>0.99449921916882267</v>
      </c>
      <c r="P16" s="13">
        <f t="shared" si="22"/>
        <v>0.99453910516324096</v>
      </c>
      <c r="Q16" s="13">
        <f t="shared" si="22"/>
        <v>0.99453268605363621</v>
      </c>
    </row>
    <row r="17" spans="1:17" x14ac:dyDescent="0.3">
      <c r="A17" s="2"/>
      <c r="B17" s="5" t="s">
        <v>12</v>
      </c>
      <c r="C17" s="6">
        <v>5384</v>
      </c>
      <c r="D17" s="6">
        <v>5363</v>
      </c>
      <c r="E17" s="4">
        <f>D17*E16</f>
        <v>5337.3290077509173</v>
      </c>
      <c r="F17" s="4">
        <f t="shared" ref="F17" si="23">E17*F16</f>
        <v>5303.6505500296425</v>
      </c>
      <c r="G17" s="4">
        <f t="shared" ref="G17" si="24">F17*G16</f>
        <v>5269.9720923083687</v>
      </c>
      <c r="H17" s="4">
        <f t="shared" ref="H17" si="25">G17*H16</f>
        <v>5236.1758777419145</v>
      </c>
      <c r="I17" s="4">
        <f t="shared" ref="I17" si="26">H17*I16</f>
        <v>5202.9684474013575</v>
      </c>
      <c r="J17" s="4">
        <f t="shared" ref="J17" si="27">I17*J16</f>
        <v>5171.1740992029518</v>
      </c>
      <c r="K17" s="4">
        <f t="shared" ref="K17" si="28">J17*K16</f>
        <v>5139.8507783852629</v>
      </c>
      <c r="L17" s="4">
        <f t="shared" ref="L17" si="29">K17*L16</f>
        <v>5110.0582965549047</v>
      </c>
      <c r="M17" s="4">
        <f t="shared" ref="M17" si="30">L17*M16</f>
        <v>5080.8545989504428</v>
      </c>
      <c r="N17" s="4">
        <f t="shared" ref="N17" si="31">M17*N16</f>
        <v>5052.1219287266986</v>
      </c>
      <c r="O17" s="4">
        <f t="shared" ref="O17" si="32">N17*O16</f>
        <v>5024.331313264388</v>
      </c>
      <c r="P17" s="4">
        <f t="shared" ref="P17" si="33">O17*P16</f>
        <v>4996.8939683376157</v>
      </c>
      <c r="Q17" s="4">
        <f t="shared" ref="Q17" si="34">P17*Q16</f>
        <v>4969.5743802560219</v>
      </c>
    </row>
    <row r="18" spans="1:17" x14ac:dyDescent="0.3">
      <c r="A18" s="2"/>
      <c r="B18" s="5" t="s">
        <v>9</v>
      </c>
      <c r="C18" s="6">
        <v>3752</v>
      </c>
      <c r="D18" s="6">
        <v>3872</v>
      </c>
      <c r="E18" s="4">
        <f>D18*E16+30</f>
        <v>3883.4659552510816</v>
      </c>
      <c r="F18" s="4">
        <f>E18*F16+20</f>
        <v>3878.9613493337774</v>
      </c>
      <c r="G18" s="4">
        <f>F18*G16+20</f>
        <v>3874.3297423729332</v>
      </c>
      <c r="H18" s="4">
        <f>G18*H16+20</f>
        <v>3869.4837513542075</v>
      </c>
      <c r="I18" s="4">
        <f>H18*I16+20</f>
        <v>3864.9437788385349</v>
      </c>
      <c r="J18" s="4">
        <f t="shared" ref="J18:Q18" si="35">I18*J16+20</f>
        <v>3861.3258442856104</v>
      </c>
      <c r="K18" s="4">
        <f t="shared" si="35"/>
        <v>3857.9366591833655</v>
      </c>
      <c r="L18" s="4">
        <f t="shared" si="35"/>
        <v>3855.5746271366879</v>
      </c>
      <c r="M18" s="4">
        <f t="shared" si="35"/>
        <v>3853.5402335998774</v>
      </c>
      <c r="N18" s="4">
        <f t="shared" si="35"/>
        <v>3851.7481317851889</v>
      </c>
      <c r="O18" s="4">
        <f t="shared" si="35"/>
        <v>3850.5605094953416</v>
      </c>
      <c r="P18" s="4">
        <f t="shared" si="35"/>
        <v>3849.5330034904105</v>
      </c>
      <c r="Q18" s="4">
        <f t="shared" si="35"/>
        <v>3848.4863980134396</v>
      </c>
    </row>
    <row r="19" spans="1:17" x14ac:dyDescent="0.3">
      <c r="A19" s="2"/>
      <c r="B19" s="5" t="s">
        <v>6</v>
      </c>
      <c r="C19" s="12">
        <f>C18/C17</f>
        <v>0.69687964338781572</v>
      </c>
      <c r="D19" s="12">
        <f>D18/D17</f>
        <v>0.72198396419914224</v>
      </c>
      <c r="E19" s="14">
        <f t="shared" ref="E19" si="36">E18/E17</f>
        <v>0.72760475316613937</v>
      </c>
      <c r="F19" s="14">
        <f t="shared" ref="F19" si="37">F18/F17</f>
        <v>0.73137574067961497</v>
      </c>
      <c r="G19" s="14">
        <f t="shared" ref="G19" si="38">G18/G17</f>
        <v>0.73517082719045057</v>
      </c>
      <c r="H19" s="14">
        <f t="shared" ref="H19" si="39">H18/H17</f>
        <v>0.73899040859240794</v>
      </c>
      <c r="I19" s="14">
        <f t="shared" ref="I19" si="40">I18/I17</f>
        <v>0.74283436809402448</v>
      </c>
      <c r="J19" s="14">
        <f t="shared" ref="J19" si="41">J18/J17</f>
        <v>0.74670196172292247</v>
      </c>
      <c r="K19" s="14">
        <f t="shared" ref="K19" si="42">K18/K17</f>
        <v>0.75059312527267108</v>
      </c>
      <c r="L19" s="14">
        <f t="shared" ref="L19" si="43">L18/L17</f>
        <v>0.75450697494704444</v>
      </c>
      <c r="M19" s="14">
        <f t="shared" ref="M19" si="44">M18/M17</f>
        <v>0.75844332061695041</v>
      </c>
      <c r="N19" s="14">
        <f t="shared" ref="N19" si="45">N18/N17</f>
        <v>0.76240205326080812</v>
      </c>
      <c r="O19" s="14">
        <f t="shared" ref="O19" si="46">O18/O17</f>
        <v>0.76638268247353525</v>
      </c>
      <c r="P19" s="14">
        <f t="shared" ref="P19" si="47">P18/P17</f>
        <v>0.7703851688434139</v>
      </c>
      <c r="Q19" s="14">
        <f t="shared" ref="Q19" si="48">Q18/Q17</f>
        <v>0.77440965836095887</v>
      </c>
    </row>
    <row r="20" spans="1:17" x14ac:dyDescent="0.3">
      <c r="A20" s="2"/>
      <c r="B20" s="5" t="s">
        <v>11</v>
      </c>
      <c r="C20" s="6">
        <v>122040</v>
      </c>
      <c r="D20" s="6">
        <v>125794</v>
      </c>
      <c r="E20" s="4">
        <f>E24/(1-E21)</f>
        <v>125853.61552806347</v>
      </c>
      <c r="F20" s="4">
        <f t="shared" ref="F20:Q20" si="49">F24/(1-F21)</f>
        <v>125529.59787635937</v>
      </c>
      <c r="G20" s="4">
        <f t="shared" si="49"/>
        <v>125202.96687077329</v>
      </c>
      <c r="H20" s="4">
        <f t="shared" si="49"/>
        <v>124871.11556741309</v>
      </c>
      <c r="I20" s="4">
        <f t="shared" si="49"/>
        <v>124549.6054697731</v>
      </c>
      <c r="J20" s="4">
        <f t="shared" si="49"/>
        <v>124256.7744573422</v>
      </c>
      <c r="K20" s="4">
        <f t="shared" si="49"/>
        <v>123971.88582598811</v>
      </c>
      <c r="L20" s="4">
        <f t="shared" si="49"/>
        <v>123718.64810417112</v>
      </c>
      <c r="M20" s="4">
        <f t="shared" si="49"/>
        <v>123476.19647204663</v>
      </c>
      <c r="N20" s="4">
        <f t="shared" si="49"/>
        <v>123241.96588601352</v>
      </c>
      <c r="O20" s="4">
        <f t="shared" si="49"/>
        <v>123026.64454423472</v>
      </c>
      <c r="P20" s="4">
        <f t="shared" si="49"/>
        <v>122817.04446315984</v>
      </c>
      <c r="Q20" s="4">
        <f t="shared" si="49"/>
        <v>122607.86019107467</v>
      </c>
    </row>
    <row r="21" spans="1:17" x14ac:dyDescent="0.3">
      <c r="A21" s="2"/>
      <c r="B21" s="11" t="s">
        <v>10</v>
      </c>
      <c r="C21" s="8">
        <f>(C20-C24)/C20</f>
        <v>0.10843985578498853</v>
      </c>
      <c r="D21" s="8">
        <f>(D20-D24)/D20</f>
        <v>0.11310555352401545</v>
      </c>
      <c r="E21" s="15">
        <f>D21</f>
        <v>0.11310555352401545</v>
      </c>
      <c r="F21" s="15">
        <f t="shared" ref="F21:Q21" si="50">E21</f>
        <v>0.11310555352401545</v>
      </c>
      <c r="G21" s="15">
        <f t="shared" si="50"/>
        <v>0.11310555352401545</v>
      </c>
      <c r="H21" s="15">
        <f t="shared" si="50"/>
        <v>0.11310555352401545</v>
      </c>
      <c r="I21" s="15">
        <f t="shared" si="50"/>
        <v>0.11310555352401545</v>
      </c>
      <c r="J21" s="15">
        <f t="shared" si="50"/>
        <v>0.11310555352401545</v>
      </c>
      <c r="K21" s="15">
        <f t="shared" si="50"/>
        <v>0.11310555352401545</v>
      </c>
      <c r="L21" s="15">
        <f t="shared" si="50"/>
        <v>0.11310555352401545</v>
      </c>
      <c r="M21" s="15">
        <f t="shared" si="50"/>
        <v>0.11310555352401545</v>
      </c>
      <c r="N21" s="15">
        <f t="shared" si="50"/>
        <v>0.11310555352401545</v>
      </c>
      <c r="O21" s="15">
        <f t="shared" si="50"/>
        <v>0.11310555352401545</v>
      </c>
      <c r="P21" s="15">
        <f t="shared" si="50"/>
        <v>0.11310555352401545</v>
      </c>
      <c r="Q21" s="15">
        <f t="shared" si="50"/>
        <v>0.11310555352401545</v>
      </c>
    </row>
    <row r="22" spans="1:17" x14ac:dyDescent="0.3">
      <c r="A22" s="2"/>
      <c r="B22" s="11" t="s">
        <v>18</v>
      </c>
      <c r="C22" s="20">
        <f>C20-C24</f>
        <v>13234</v>
      </c>
      <c r="D22" s="20">
        <f>D20-D24</f>
        <v>14228</v>
      </c>
      <c r="E22" s="21">
        <f t="shared" ref="E22:Q22" si="51">E20-E24</f>
        <v>14234.742847300236</v>
      </c>
      <c r="F22" s="21">
        <f t="shared" si="51"/>
        <v>14198.094651452702</v>
      </c>
      <c r="G22" s="21">
        <f t="shared" si="51"/>
        <v>14161.150870767771</v>
      </c>
      <c r="H22" s="21">
        <f t="shared" si="51"/>
        <v>14123.616645413553</v>
      </c>
      <c r="I22" s="21">
        <f t="shared" si="51"/>
        <v>14087.252067856418</v>
      </c>
      <c r="J22" s="21">
        <f t="shared" si="51"/>
        <v>14054.131254106425</v>
      </c>
      <c r="K22" s="21">
        <f t="shared" si="51"/>
        <v>14021.908767764427</v>
      </c>
      <c r="L22" s="21">
        <f t="shared" si="51"/>
        <v>13993.26617506516</v>
      </c>
      <c r="M22" s="21">
        <f t="shared" si="51"/>
        <v>13965.843549010911</v>
      </c>
      <c r="N22" s="21">
        <f t="shared" si="51"/>
        <v>13939.350768925389</v>
      </c>
      <c r="O22" s="21">
        <f t="shared" si="51"/>
        <v>13914.996729377963</v>
      </c>
      <c r="P22" s="21">
        <f t="shared" si="51"/>
        <v>13891.289796189303</v>
      </c>
      <c r="Q22" s="21">
        <f t="shared" si="51"/>
        <v>13867.629893306599</v>
      </c>
    </row>
    <row r="23" spans="1:17" x14ac:dyDescent="0.3">
      <c r="A23" s="2"/>
      <c r="B23" s="9" t="s">
        <v>7</v>
      </c>
      <c r="C23" s="19">
        <v>70</v>
      </c>
      <c r="D23" s="19">
        <v>70</v>
      </c>
      <c r="E23" s="19">
        <v>70</v>
      </c>
      <c r="F23" s="19">
        <v>70</v>
      </c>
      <c r="G23" s="19">
        <v>70</v>
      </c>
      <c r="H23" s="19">
        <v>70</v>
      </c>
      <c r="I23" s="19">
        <v>70</v>
      </c>
      <c r="J23" s="19">
        <v>70</v>
      </c>
      <c r="K23" s="19">
        <v>70</v>
      </c>
      <c r="L23" s="19">
        <v>70</v>
      </c>
      <c r="M23" s="19">
        <v>70</v>
      </c>
      <c r="N23" s="19">
        <v>70</v>
      </c>
      <c r="O23" s="19">
        <v>70</v>
      </c>
      <c r="P23" s="19">
        <v>70</v>
      </c>
      <c r="Q23" s="19">
        <v>70</v>
      </c>
    </row>
    <row r="24" spans="1:17" x14ac:dyDescent="0.3">
      <c r="A24" s="2"/>
      <c r="B24" s="9" t="s">
        <v>8</v>
      </c>
      <c r="C24" s="10">
        <v>108806</v>
      </c>
      <c r="D24" s="10">
        <v>111566</v>
      </c>
      <c r="E24" s="4">
        <f>(D24-8232)*E3+30*50*365/1000+8232</f>
        <v>111618.87268076323</v>
      </c>
      <c r="F24" s="4">
        <f>(E24-8232)*F3+20*50*365/1000+8232</f>
        <v>111331.50322490667</v>
      </c>
      <c r="G24" s="4">
        <f t="shared" ref="G24:Q24" si="52">(F24-8232)*G3+20*50*365/1000+8232</f>
        <v>111041.81600000552</v>
      </c>
      <c r="H24" s="4">
        <f t="shared" si="52"/>
        <v>110747.49892199953</v>
      </c>
      <c r="I24" s="4">
        <f t="shared" si="52"/>
        <v>110462.35340191668</v>
      </c>
      <c r="J24" s="4">
        <f t="shared" si="52"/>
        <v>110202.64320323577</v>
      </c>
      <c r="K24" s="4">
        <f t="shared" si="52"/>
        <v>109949.97705822368</v>
      </c>
      <c r="L24" s="4">
        <f t="shared" si="52"/>
        <v>109725.38192910596</v>
      </c>
      <c r="M24" s="4">
        <f t="shared" si="52"/>
        <v>109510.35292303572</v>
      </c>
      <c r="N24" s="4">
        <f t="shared" si="52"/>
        <v>109302.61511708813</v>
      </c>
      <c r="O24" s="4">
        <f t="shared" si="52"/>
        <v>109111.64781485675</v>
      </c>
      <c r="P24" s="4">
        <f t="shared" si="52"/>
        <v>108925.75466697053</v>
      </c>
      <c r="Q24" s="4">
        <f t="shared" si="52"/>
        <v>108740.23029776807</v>
      </c>
    </row>
    <row r="25" spans="1:17" x14ac:dyDescent="0.3">
      <c r="A25" s="2"/>
      <c r="B25" s="3" t="s">
        <v>21</v>
      </c>
      <c r="C25" s="4">
        <f>C24-C26</f>
        <v>100144</v>
      </c>
      <c r="D25" s="4">
        <f>D24-D26</f>
        <v>103334</v>
      </c>
      <c r="E25" s="4">
        <f t="shared" ref="E25:Q25" si="53">E24-E26</f>
        <v>103386.87268076323</v>
      </c>
      <c r="F25" s="4">
        <f t="shared" si="53"/>
        <v>103099.50322490667</v>
      </c>
      <c r="G25" s="4">
        <f t="shared" si="53"/>
        <v>102809.81600000552</v>
      </c>
      <c r="H25" s="4">
        <f t="shared" si="53"/>
        <v>102515.49892199953</v>
      </c>
      <c r="I25" s="4">
        <f t="shared" si="53"/>
        <v>102230.35340191668</v>
      </c>
      <c r="J25" s="4">
        <f t="shared" si="53"/>
        <v>101970.64320323577</v>
      </c>
      <c r="K25" s="4">
        <f t="shared" si="53"/>
        <v>101717.97705822368</v>
      </c>
      <c r="L25" s="4">
        <f t="shared" si="53"/>
        <v>101493.38192910596</v>
      </c>
      <c r="M25" s="4">
        <f t="shared" si="53"/>
        <v>101278.35292303572</v>
      </c>
      <c r="N25" s="4">
        <f t="shared" si="53"/>
        <v>101070.61511708813</v>
      </c>
      <c r="O25" s="4">
        <f t="shared" si="53"/>
        <v>100879.64781485675</v>
      </c>
      <c r="P25" s="4">
        <f t="shared" si="53"/>
        <v>100693.75466697053</v>
      </c>
      <c r="Q25" s="4">
        <f t="shared" si="53"/>
        <v>100508.23029776807</v>
      </c>
    </row>
    <row r="26" spans="1:17" x14ac:dyDescent="0.3">
      <c r="A26" s="2"/>
      <c r="B26" s="3" t="s">
        <v>22</v>
      </c>
      <c r="C26" s="3">
        <v>8662</v>
      </c>
      <c r="D26" s="4">
        <v>8232</v>
      </c>
      <c r="E26" s="3">
        <v>8232</v>
      </c>
      <c r="F26" s="3">
        <v>8232</v>
      </c>
      <c r="G26" s="3">
        <v>8232</v>
      </c>
      <c r="H26" s="3">
        <v>8232</v>
      </c>
      <c r="I26" s="3">
        <v>8232</v>
      </c>
      <c r="J26" s="3">
        <v>8232</v>
      </c>
      <c r="K26" s="3">
        <v>8232</v>
      </c>
      <c r="L26" s="3">
        <v>8232</v>
      </c>
      <c r="M26" s="3">
        <v>8232</v>
      </c>
      <c r="N26" s="3">
        <v>8232</v>
      </c>
      <c r="O26" s="3">
        <v>8232</v>
      </c>
      <c r="P26" s="3">
        <v>8232</v>
      </c>
      <c r="Q26" s="3">
        <v>8232</v>
      </c>
    </row>
  </sheetData>
  <mergeCells count="2">
    <mergeCell ref="A14:B14"/>
    <mergeCell ref="A1:B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Vee ja reovee prognoos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2025-08-13T07:14:27Z</dcterms:modified>
</cp:coreProperties>
</file>